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smsoe\Downloads\"/>
    </mc:Choice>
  </mc:AlternateContent>
  <xr:revisionPtr revIDLastSave="0" documentId="13_ncr:1_{27D0F6C9-FCCD-4F0C-80E2-B2112750A62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Kurzbeschreibung" sheetId="6" r:id="rId1"/>
    <sheet name="JVA_referatsbezogen" sheetId="4" r:id="rId2"/>
    <sheet name="JVA_Gebarungserfolgsrechnung" sheetId="5" r:id="rId3"/>
  </sheets>
  <definedNames>
    <definedName name="_xlnm.Print_Titles" localSheetId="1">JVA_referatsbezogen!$1:$1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5" l="1"/>
  <c r="F26" i="5" s="1"/>
  <c r="B12" i="4"/>
  <c r="B8" i="4"/>
  <c r="B30" i="5"/>
  <c r="B31" i="5" s="1"/>
  <c r="B7" i="5"/>
  <c r="C57" i="4"/>
  <c r="B34" i="5"/>
  <c r="B35" i="5" s="1"/>
  <c r="B19" i="5"/>
  <c r="D57" i="4"/>
  <c r="D59" i="4" s="1"/>
  <c r="B40" i="5" s="1"/>
  <c r="B17" i="5"/>
  <c r="F17" i="5" s="1"/>
  <c r="B18" i="5"/>
  <c r="F20" i="5"/>
  <c r="C60" i="4"/>
  <c r="B3" i="5"/>
  <c r="E3" i="5" s="1"/>
  <c r="E43" i="5" s="1"/>
  <c r="E45" i="5" s="1"/>
  <c r="F19" i="5"/>
  <c r="F15" i="5"/>
  <c r="F18" i="5"/>
  <c r="E5" i="5"/>
  <c r="E6" i="5"/>
  <c r="E7" i="5"/>
  <c r="F16" i="5"/>
  <c r="B41" i="5"/>
  <c r="F37" i="5"/>
  <c r="E33" i="5"/>
  <c r="E29" i="5"/>
  <c r="B25" i="5"/>
  <c r="E25" i="5"/>
  <c r="B43" i="5"/>
  <c r="F13" i="5"/>
  <c r="F14" i="5"/>
  <c r="F12" i="5"/>
  <c r="E4" i="5"/>
  <c r="B21" i="5" l="1"/>
  <c r="B23" i="5" s="1"/>
  <c r="B8" i="5"/>
  <c r="F34" i="5"/>
  <c r="B27" i="5"/>
  <c r="B38" i="5" s="1"/>
  <c r="B42" i="5" s="1"/>
  <c r="B45" i="5" s="1"/>
  <c r="F30" i="5"/>
  <c r="F43" i="5" s="1"/>
  <c r="F45" i="5" s="1"/>
  <c r="D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  <author>Windows-Benutzer</author>
    <author>HV PH Wien</author>
  </authors>
  <commentList>
    <comment ref="B8" authorId="0" shapeId="0" xr:uid="{00000000-0006-0000-0100-000001000000}">
      <text>
        <r>
          <rPr>
            <sz val="9"/>
            <color rgb="FF000000"/>
            <rFont val="Segoe UI"/>
            <family val="2"/>
            <charset val="1"/>
          </rPr>
          <t xml:space="preserve">30 % der Studierendenbeiträge sind auf die Studienvertretungen zu verteilen.
</t>
        </r>
        <r>
          <rPr>
            <sz val="9"/>
            <color rgb="FF000000"/>
            <rFont val="Segoe UI"/>
            <family val="2"/>
            <charset val="1"/>
          </rPr>
          <t xml:space="preserve">Studienvertretung A Primarstufe und Elementarstufe 1717 Studierende und somit 69,18%. STV SEK BB sind 765 Studierende 30,82%. </t>
        </r>
      </text>
    </comment>
    <comment ref="D20" authorId="1" shapeId="0" xr:uid="{00000000-0006-0000-0100-000003000000}">
      <text>
        <r>
          <rPr>
            <sz val="9"/>
            <color rgb="FF000000"/>
            <rFont val="Segoe UI"/>
            <family val="2"/>
            <charset val="1"/>
          </rPr>
          <t xml:space="preserve">lt. Brutto-Netto-Rechner des BMF
</t>
        </r>
        <r>
          <rPr>
            <sz val="9"/>
            <color rgb="FF000000"/>
            <rFont val="Segoe UI"/>
            <family val="2"/>
            <charset val="1"/>
          </rPr>
          <t>https://rechner.cpulohn.at/bmf.gv.at/familienbonusplus/#bruttoNetto_familienbonus</t>
        </r>
      </text>
    </comment>
    <comment ref="D21" authorId="1" shapeId="0" xr:uid="{00000000-0006-0000-0100-000004000000}">
      <text>
        <r>
          <rPr>
            <sz val="9"/>
            <color rgb="FF000000"/>
            <rFont val="Segoe UI"/>
            <family val="2"/>
            <charset val="1"/>
          </rPr>
          <t xml:space="preserve">lt. Brutto-Netto-Rechner des BMF
</t>
        </r>
        <r>
          <rPr>
            <sz val="9"/>
            <color rgb="FF000000"/>
            <rFont val="Segoe UI"/>
            <family val="2"/>
            <charset val="1"/>
          </rPr>
          <t>https://rechner.cpulohn.at/bmf.gv.at/familienbonusplus/#bruttoNetto_familienbonus</t>
        </r>
      </text>
    </comment>
    <comment ref="D27" authorId="2" shapeId="0" xr:uid="{00000000-0006-0000-0100-000005000000}">
      <text>
        <r>
          <rPr>
            <b/>
            <sz val="9"/>
            <color rgb="FF000000"/>
            <rFont val="Segoe UI"/>
            <family val="2"/>
            <charset val="1"/>
          </rPr>
          <t>HV PH Wien: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+ 4.000 Euro DSGVO-Beauftragter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 Kantas</author>
    <author>Windows-Benutzer</author>
  </authors>
  <commentList>
    <comment ref="B1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Wolfgang Kantas:</t>
        </r>
        <r>
          <rPr>
            <sz val="9"/>
            <color indexed="81"/>
            <rFont val="Segoe UI"/>
            <family val="2"/>
          </rPr>
          <t xml:space="preserve">
€ 731,-- Bruttogehälter (14 mal)
Puffer 2000,-- lt. Zoom 4.6.2020</t>
        </r>
      </text>
    </comment>
    <comment ref="B13" authorId="1" shapeId="0" xr:uid="{00000000-0006-0000-0200-000002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  <comment ref="B14" authorId="1" shapeId="0" xr:uid="{00000000-0006-0000-0200-000003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</commentList>
</comments>
</file>

<file path=xl/sharedStrings.xml><?xml version="1.0" encoding="utf-8"?>
<sst xmlns="http://schemas.openxmlformats.org/spreadsheetml/2006/main" count="135" uniqueCount="129">
  <si>
    <t>ACHTUNG:</t>
  </si>
  <si>
    <t>Alle nachfolgend angeführten Zahlenwerte sind frei erfunden.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</si>
  <si>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</si>
  <si>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</si>
  <si>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</si>
  <si>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1. Schritt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</si>
  <si>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</si>
  <si>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</si>
  <si>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2. Schritt</t>
  </si>
  <si>
    <t>Erstellung des JVA im Format der Gebarungserfolgsrechnung.</t>
  </si>
  <si>
    <t>Zusammenfassung der einzelnen identen Ertrags- und Aufwandsarten über alle organisatorischen Einheiten.</t>
  </si>
  <si>
    <t>z.B. Zusammenfassen aller Sachaufwendungen der Studienvertretungen, Vorsitz, Referate usw. zum Sachaufwand der gesamten Hochschülerinnen- und Hochschülerschaft</t>
  </si>
  <si>
    <t xml:space="preserve"> Bei Bedarf Einführen von ergänzenden Untergliederungen.</t>
  </si>
  <si>
    <t>Arbeitsschritt wird wiederholt für alle Ertrags- und Aufwandsarten gemäß Gliederung JVA_Gebarungserfolgsrechnung.</t>
  </si>
  <si>
    <t>3. Schritt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</si>
  <si>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</si>
  <si>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</si>
  <si>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</si>
  <si>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</si>
  <si>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</si>
  <si>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4. Schritt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</si>
  <si>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</si>
  <si>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</si>
  <si>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</si>
  <si>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5. Schritt</t>
  </si>
  <si>
    <t>Die Kontrollsummen zeigen die innere Stimmigkeit der Überleitungsrechnung und helfen bei der Umsetzung.</t>
  </si>
  <si>
    <t>6. Schritt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</si>
  <si>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</si>
  <si>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</si>
  <si>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7. Schritt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</si>
  <si>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</si>
  <si>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</si>
  <si>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8. Schritt</t>
  </si>
  <si>
    <t>Die JVA_Gebarungserfolgsrechnung, ergänzt um den Stand der Rücklagen, ist der Kontrollkommission in elektronischer Form (Excel-Datei) zu übermitteln.</t>
  </si>
  <si>
    <t>Hilfsspalte Verteilung Einnahmen Studierendenbeitrag auf STV (in Summe 30%)</t>
  </si>
  <si>
    <t>Einnahmen
PLAN</t>
  </si>
  <si>
    <t>Ausgaben
PLAN</t>
  </si>
  <si>
    <t>ggf. zusätzliche Spalten nach Bedarf hinzufügen</t>
  </si>
  <si>
    <t>Einnahmen
IST</t>
  </si>
  <si>
    <t>Ausgaben
IST</t>
  </si>
  <si>
    <t>Differenz absolut</t>
  </si>
  <si>
    <t>Differenz
in %</t>
  </si>
  <si>
    <t xml:space="preserve">Studierendenbeitrag </t>
  </si>
  <si>
    <t>1. Studienvertretungen</t>
  </si>
  <si>
    <t>Anteil Studierendenbeiträge</t>
  </si>
  <si>
    <t>Sachaufwand</t>
  </si>
  <si>
    <t>GGf. zusätzliche Zeilen und/oder eine tiefergehende Gliederung nach Bedarf hinzufügen</t>
  </si>
  <si>
    <t>Sekundarstufe Berufsbildung</t>
  </si>
  <si>
    <t>2. Hochschulvertretung</t>
  </si>
  <si>
    <t xml:space="preserve">Anteil Studierendenbeitrag </t>
  </si>
  <si>
    <t>Personal</t>
  </si>
  <si>
    <t>Sekretariat - Gehalt</t>
  </si>
  <si>
    <t>SV, DB, DZ</t>
  </si>
  <si>
    <t>Mitarbeitervorsorgekasse</t>
  </si>
  <si>
    <t>Personalkostenreserve
(ggf. vorsehen)</t>
  </si>
  <si>
    <t>Vorsitz</t>
  </si>
  <si>
    <t>Aufwandsentschädigungen</t>
  </si>
  <si>
    <t>Wirtschaftsreferat</t>
  </si>
  <si>
    <t>Referat für soziale Angelegenheiten</t>
  </si>
  <si>
    <t>Sachaufwand (Fördertopf u. Sozialfond der BV)</t>
  </si>
  <si>
    <t>Referat für bildungspolitische Angelegenheiten</t>
  </si>
  <si>
    <t>Sachaufwand (Projektbudget)</t>
  </si>
  <si>
    <t>Veranstaltungen und Projekte</t>
  </si>
  <si>
    <t>Semester KickOff</t>
  </si>
  <si>
    <t>UniRun</t>
  </si>
  <si>
    <t>Schulung und Vernetzung</t>
  </si>
  <si>
    <t>Tutorien</t>
  </si>
  <si>
    <t>sonstige Ausgaben</t>
  </si>
  <si>
    <t>Sonstige Aufwendungen und Erträge</t>
  </si>
  <si>
    <t>Büromaterial</t>
  </si>
  <si>
    <t>IT-Kosten (Server, Software, Hardware)</t>
  </si>
  <si>
    <t>HV CaPHé (lfd. Betrieb)</t>
  </si>
  <si>
    <t>Werbemittel</t>
  </si>
  <si>
    <t>Bankspesen</t>
  </si>
  <si>
    <t>Einnahmen/Ausgaben GESAMT</t>
  </si>
  <si>
    <t>Verbrauch Rücklagen</t>
  </si>
  <si>
    <t>Zuführung Rücklagen</t>
  </si>
  <si>
    <t>Prüfsumme
Einnahmen</t>
  </si>
  <si>
    <t>Prüfsumme
Ausgaben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</si>
  <si>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</si>
  <si>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</si>
  <si>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</si>
  <si>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</si>
  <si>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</si>
  <si>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</si>
  <si>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</si>
  <si>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</si>
  <si>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</si>
  <si>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</si>
  <si>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</si>
  <si>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</si>
  <si>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</si>
  <si>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e. Personalkostenreserve - ggf. vorsehen</t>
  </si>
  <si>
    <t>2. Aufwandsentschädigungen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</si>
  <si>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</si>
  <si>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</si>
  <si>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</si>
  <si>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</si>
  <si>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</si>
  <si>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</si>
  <si>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</si>
  <si>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</si>
  <si>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</si>
  <si>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</si>
  <si>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</si>
  <si>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</si>
  <si>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</si>
  <si>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</si>
  <si>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</si>
  <si>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</si>
  <si>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</si>
  <si>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</si>
  <si>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</si>
  <si>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zzgl. Abschreibungen</t>
  </si>
  <si>
    <t>abzgl. Investitionen</t>
  </si>
  <si>
    <t>Check: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</si>
  <si>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</si>
  <si>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</si>
  <si>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Brunch</t>
  </si>
  <si>
    <t>Musikphabrik/Stimmphabrik</t>
  </si>
  <si>
    <t>SommerPHest</t>
  </si>
  <si>
    <t>Fremdleistung (Wirtschaftsprüfung/Buchhaltung/Steuerberatung/ Datenschutzbeautragter)</t>
  </si>
  <si>
    <t>HV CaPHé (Umgestaltung)</t>
  </si>
  <si>
    <t xml:space="preserve">    Workshops</t>
  </si>
  <si>
    <t>Primarstufe und Elementarstufe</t>
  </si>
  <si>
    <t>Jahresvoranschlag
Studienjahr 2021/22</t>
  </si>
  <si>
    <t>Rücklagen per 30.6.2021</t>
  </si>
  <si>
    <t>Studierendenanteil 69,18%</t>
  </si>
  <si>
    <t>Studierendenanteil 30,82%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</si>
</sst>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  <font>
      <sz val="9"/>
      <color rgb="FF000000"/>
      <name val="Segoe UI"/>
      <family val="2"/>
      <charset val="1"/>
    </font>
    <font>
      <b/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3" xfId="1" applyNumberFormat="1" applyFont="1" applyFill="1" applyBorder="1"/>
    <xf numFmtId="164" fontId="1" fillId="0" borderId="0" xfId="1" applyNumberFormat="1" applyFont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3" xfId="1" applyNumberFormat="1" applyFont="1" applyFill="1" applyBorder="1"/>
    <xf numFmtId="164" fontId="4" fillId="0" borderId="0" xfId="1" applyNumberFormat="1" applyFont="1"/>
    <xf numFmtId="164" fontId="1" fillId="0" borderId="7" xfId="1" applyNumberFormat="1" applyFont="1" applyFill="1" applyBorder="1"/>
    <xf numFmtId="164" fontId="1" fillId="2" borderId="1" xfId="1" applyNumberFormat="1" applyFont="1" applyFill="1" applyBorder="1"/>
    <xf numFmtId="164" fontId="2" fillId="0" borderId="5" xfId="1" applyNumberFormat="1" applyFont="1" applyFill="1" applyBorder="1" applyAlignment="1">
      <alignment wrapText="1"/>
    </xf>
    <xf numFmtId="164" fontId="1" fillId="0" borderId="5" xfId="1" applyNumberFormat="1" applyFont="1" applyFill="1" applyBorder="1"/>
    <xf numFmtId="164" fontId="1" fillId="0" borderId="0" xfId="1" applyNumberFormat="1" applyFont="1" applyFill="1" applyBorder="1"/>
    <xf numFmtId="164" fontId="1" fillId="0" borderId="9" xfId="1" applyNumberFormat="1" applyFont="1" applyFill="1" applyBorder="1"/>
    <xf numFmtId="164" fontId="1" fillId="0" borderId="8" xfId="1" applyNumberFormat="1" applyFont="1" applyFill="1" applyBorder="1"/>
    <xf numFmtId="165" fontId="1" fillId="0" borderId="1" xfId="1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8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8"/>
    </xf>
    <xf numFmtId="164" fontId="6" fillId="0" borderId="1" xfId="1" applyNumberFormat="1" applyFont="1" applyFill="1" applyBorder="1" applyAlignment="1">
      <alignment horizontal="left" wrapText="1" indent="1"/>
    </xf>
    <xf numFmtId="165" fontId="6" fillId="0" borderId="1" xfId="1" applyNumberFormat="1" applyFont="1" applyFill="1" applyBorder="1"/>
    <xf numFmtId="0" fontId="1" fillId="0" borderId="0" xfId="0" applyFont="1" applyBorder="1"/>
    <xf numFmtId="0" fontId="1" fillId="0" borderId="9" xfId="0" applyFont="1" applyBorder="1"/>
    <xf numFmtId="165" fontId="1" fillId="0" borderId="0" xfId="0" applyNumberFormat="1" applyFont="1" applyBorder="1"/>
    <xf numFmtId="165" fontId="2" fillId="0" borderId="0" xfId="1" applyNumberFormat="1" applyFont="1" applyFill="1" applyBorder="1"/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Fill="1" applyBorder="1"/>
    <xf numFmtId="165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165" fontId="4" fillId="0" borderId="9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65" fontId="6" fillId="0" borderId="0" xfId="0" applyNumberFormat="1" applyFont="1" applyBorder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164" fontId="2" fillId="0" borderId="0" xfId="1" applyNumberFormat="1" applyFont="1" applyFill="1"/>
    <xf numFmtId="164" fontId="1" fillId="0" borderId="0" xfId="1" applyNumberFormat="1" applyFont="1" applyFill="1"/>
    <xf numFmtId="165" fontId="1" fillId="0" borderId="0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left" indent="1"/>
    </xf>
    <xf numFmtId="164" fontId="1" fillId="4" borderId="1" xfId="1" applyNumberFormat="1" applyFont="1" applyFill="1" applyBorder="1"/>
    <xf numFmtId="164" fontId="6" fillId="0" borderId="3" xfId="1" applyNumberFormat="1" applyFont="1" applyFill="1" applyBorder="1" applyAlignment="1">
      <alignment horizontal="center" vertical="center" textRotation="90" wrapText="1"/>
    </xf>
    <xf numFmtId="164" fontId="6" fillId="0" borderId="4" xfId="1" applyNumberFormat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workbookViewId="0">
      <selection activeCell="A2" sqref="A2"/>
    </sheetView>
  </sheetViews>
  <sheetFormatPr baseColWidth="10" defaultColWidth="11.42578125" defaultRowHeight="12.75" x14ac:dyDescent="0.2"/>
  <cols>
    <col min="2" max="2" width="54.42578125" customWidth="1"/>
  </cols>
  <sheetData>
    <row r="2" spans="1:6" x14ac:dyDescent="0.2">
      <c r="A2" s="53" t="s">
        <v>0</v>
      </c>
      <c r="B2" s="53" t="s">
        <v>1</v>
      </c>
      <c r="C2" s="54"/>
      <c r="D2" s="54"/>
      <c r="E2" s="54"/>
    </row>
    <row r="3" spans="1:6" x14ac:dyDescent="0.2">
      <c r="A3" s="54"/>
      <c r="B3" s="53" t="s">
        <v>2</v>
      </c>
      <c r="C3" s="54"/>
      <c r="D3" s="54"/>
      <c r="E3" s="54"/>
    </row>
    <row r="4" spans="1:6" x14ac:dyDescent="0.2">
      <c r="A4" s="54"/>
      <c r="B4" s="53" t="s">
        <v>3</v>
      </c>
      <c r="C4" s="54"/>
      <c r="D4" s="54"/>
      <c r="E4" s="54"/>
    </row>
    <row r="5" spans="1:6" x14ac:dyDescent="0.2">
      <c r="A5" s="54"/>
      <c r="B5" s="53" t="s">
        <v>4</v>
      </c>
      <c r="C5" s="54"/>
      <c r="D5" s="54"/>
      <c r="E5" s="54"/>
      <c r="F5" s="54"/>
    </row>
    <row r="8" spans="1:6" x14ac:dyDescent="0.2">
      <c r="A8" s="53" t="s">
        <v>5</v>
      </c>
      <c r="B8" s="23" t="s">
        <v>6</v>
      </c>
    </row>
    <row r="9" spans="1:6" x14ac:dyDescent="0.2">
      <c r="B9" s="23" t="s">
        <v>7</v>
      </c>
    </row>
    <row r="11" spans="1:6" x14ac:dyDescent="0.2">
      <c r="A11" s="53" t="s">
        <v>8</v>
      </c>
      <c r="B11" s="23" t="s">
        <v>9</v>
      </c>
    </row>
    <row r="12" spans="1:6" x14ac:dyDescent="0.2">
      <c r="B12" s="23" t="s">
        <v>10</v>
      </c>
    </row>
    <row r="13" spans="1:6" x14ac:dyDescent="0.2">
      <c r="B13" s="23" t="s">
        <v>11</v>
      </c>
    </row>
    <row r="14" spans="1:6" x14ac:dyDescent="0.2">
      <c r="B14" s="23" t="s">
        <v>12</v>
      </c>
    </row>
    <row r="15" spans="1:6" x14ac:dyDescent="0.2">
      <c r="B15" s="23" t="s">
        <v>13</v>
      </c>
    </row>
    <row r="17" spans="1:2" x14ac:dyDescent="0.2">
      <c r="A17" s="53" t="s">
        <v>14</v>
      </c>
      <c r="B17" s="23" t="s">
        <v>15</v>
      </c>
    </row>
    <row r="18" spans="1:2" x14ac:dyDescent="0.2">
      <c r="B18" s="23" t="s">
        <v>16</v>
      </c>
    </row>
    <row r="19" spans="1:2" x14ac:dyDescent="0.2">
      <c r="B19" s="23" t="s">
        <v>17</v>
      </c>
    </row>
    <row r="20" spans="1:2" x14ac:dyDescent="0.2">
      <c r="B20" s="23" t="s">
        <v>18</v>
      </c>
    </row>
    <row r="21" spans="1:2" x14ac:dyDescent="0.2">
      <c r="B21" s="23" t="s">
        <v>19</v>
      </c>
    </row>
    <row r="23" spans="1:2" x14ac:dyDescent="0.2">
      <c r="A23" s="53" t="s">
        <v>20</v>
      </c>
      <c r="B23" s="23" t="s">
        <v>21</v>
      </c>
    </row>
    <row r="24" spans="1:2" x14ac:dyDescent="0.2">
      <c r="B24" s="23" t="s">
        <v>22</v>
      </c>
    </row>
    <row r="25" spans="1:2" x14ac:dyDescent="0.2">
      <c r="B25" s="23" t="s">
        <v>23</v>
      </c>
    </row>
    <row r="27" spans="1:2" x14ac:dyDescent="0.2">
      <c r="A27" s="53" t="s">
        <v>24</v>
      </c>
      <c r="B27" s="23" t="s">
        <v>25</v>
      </c>
    </row>
    <row r="29" spans="1:2" x14ac:dyDescent="0.2">
      <c r="A29" s="53" t="s">
        <v>26</v>
      </c>
      <c r="B29" s="23" t="s">
        <v>27</v>
      </c>
    </row>
    <row r="30" spans="1:2" x14ac:dyDescent="0.2">
      <c r="B30" s="23" t="s">
        <v>28</v>
      </c>
    </row>
    <row r="32" spans="1:2" x14ac:dyDescent="0.2">
      <c r="A32" s="53" t="s">
        <v>29</v>
      </c>
      <c r="B32" s="23" t="s">
        <v>30</v>
      </c>
    </row>
    <row r="33" spans="1:2" x14ac:dyDescent="0.2">
      <c r="B33" s="23" t="s">
        <v>31</v>
      </c>
    </row>
    <row r="35" spans="1:2" x14ac:dyDescent="0.2">
      <c r="A35" s="53" t="s">
        <v>32</v>
      </c>
      <c r="B35" s="23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tabSelected="1" zoomScaleNormal="100" zoomScaleSheetLayoutView="100" zoomScalePageLayoutView="90" workbookViewId="0">
      <pane ySplit="1" topLeftCell="A32" activePane="bottomLeft" state="frozen"/>
      <selection pane="bottomLeft" activeCell="D59" sqref="D59"/>
    </sheetView>
  </sheetViews>
  <sheetFormatPr baseColWidth="10" defaultColWidth="10.85546875" defaultRowHeight="12.75" x14ac:dyDescent="0.2"/>
  <cols>
    <col min="1" max="1" width="59.42578125" style="6" customWidth="1"/>
    <col min="2" max="2" width="29.42578125" style="6" customWidth="1"/>
    <col min="3" max="3" width="13.85546875" style="6" bestFit="1" customWidth="1"/>
    <col min="4" max="4" width="14.42578125" style="6" bestFit="1" customWidth="1"/>
    <col min="5" max="5" width="5.42578125" style="9" customWidth="1"/>
    <col min="6" max="7" width="12.140625" style="6" customWidth="1"/>
    <col min="8" max="9" width="10.7109375" style="6" customWidth="1"/>
    <col min="10" max="16384" width="10.85546875" style="6"/>
  </cols>
  <sheetData>
    <row r="1" spans="1:9" s="3" customFormat="1" ht="38.25" x14ac:dyDescent="0.2">
      <c r="A1" s="52" t="s">
        <v>125</v>
      </c>
      <c r="B1" s="50" t="s">
        <v>34</v>
      </c>
      <c r="C1" s="2" t="s">
        <v>35</v>
      </c>
      <c r="D1" s="2" t="s">
        <v>36</v>
      </c>
      <c r="E1" s="61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s="3" customFormat="1" x14ac:dyDescent="0.2">
      <c r="A2" s="2"/>
      <c r="B2" s="2"/>
      <c r="C2" s="2"/>
      <c r="D2" s="2"/>
      <c r="E2" s="61"/>
      <c r="F2" s="2"/>
      <c r="G2" s="2"/>
      <c r="H2" s="2"/>
      <c r="I2" s="2"/>
    </row>
    <row r="3" spans="1:9" s="3" customFormat="1" x14ac:dyDescent="0.2">
      <c r="A3" s="1" t="s">
        <v>42</v>
      </c>
      <c r="B3" s="1"/>
      <c r="C3" s="1">
        <v>130000</v>
      </c>
      <c r="D3" s="2"/>
      <c r="E3" s="61"/>
      <c r="F3" s="2"/>
      <c r="G3" s="2"/>
      <c r="H3" s="2"/>
      <c r="I3" s="2"/>
    </row>
    <row r="4" spans="1:9" s="3" customFormat="1" x14ac:dyDescent="0.2">
      <c r="A4" s="2"/>
      <c r="B4" s="2"/>
      <c r="C4" s="2"/>
      <c r="D4" s="2"/>
      <c r="E4" s="61"/>
      <c r="F4" s="2"/>
      <c r="G4" s="2"/>
      <c r="H4" s="2"/>
      <c r="I4" s="2"/>
    </row>
    <row r="5" spans="1:9" x14ac:dyDescent="0.2">
      <c r="A5" s="4" t="s">
        <v>43</v>
      </c>
      <c r="B5" s="4"/>
      <c r="C5" s="1"/>
      <c r="D5" s="1"/>
      <c r="E5" s="61"/>
      <c r="F5" s="1"/>
      <c r="G5" s="1"/>
      <c r="H5" s="1"/>
      <c r="I5" s="1"/>
    </row>
    <row r="6" spans="1:9" x14ac:dyDescent="0.2">
      <c r="D6" s="1"/>
      <c r="E6" s="61"/>
      <c r="F6" s="1"/>
      <c r="G6" s="1"/>
      <c r="H6" s="1"/>
      <c r="I6" s="11"/>
    </row>
    <row r="7" spans="1:9" x14ac:dyDescent="0.2">
      <c r="A7" s="4" t="s">
        <v>124</v>
      </c>
      <c r="B7" s="51" t="s">
        <v>127</v>
      </c>
      <c r="C7" s="1"/>
      <c r="D7" s="1"/>
      <c r="E7" s="61"/>
      <c r="F7" s="1"/>
      <c r="G7" s="1"/>
      <c r="H7" s="1"/>
      <c r="I7" s="11"/>
    </row>
    <row r="8" spans="1:9" x14ac:dyDescent="0.2">
      <c r="A8" s="1" t="s">
        <v>44</v>
      </c>
      <c r="B8" s="51">
        <f>C3*0.3*0.6918</f>
        <v>26980.199999999997</v>
      </c>
      <c r="C8" s="1"/>
      <c r="D8" s="1"/>
      <c r="E8" s="61"/>
      <c r="F8" s="1"/>
      <c r="G8" s="1"/>
      <c r="H8" s="1"/>
      <c r="I8" s="11"/>
    </row>
    <row r="9" spans="1:9" x14ac:dyDescent="0.2">
      <c r="A9" s="10" t="s">
        <v>45</v>
      </c>
      <c r="B9" s="10"/>
      <c r="C9" s="1"/>
      <c r="D9" s="60">
        <v>25000</v>
      </c>
      <c r="E9" s="61"/>
      <c r="F9" s="1"/>
      <c r="G9" s="1"/>
      <c r="H9" s="1"/>
      <c r="I9" s="11"/>
    </row>
    <row r="10" spans="1:9" ht="33.75" customHeight="1" x14ac:dyDescent="0.2">
      <c r="A10" s="62" t="s">
        <v>46</v>
      </c>
      <c r="B10" s="63"/>
      <c r="C10" s="63"/>
      <c r="D10" s="64"/>
      <c r="E10" s="61"/>
      <c r="F10" s="1"/>
      <c r="G10" s="1"/>
      <c r="H10" s="1"/>
      <c r="I10" s="11"/>
    </row>
    <row r="11" spans="1:9" x14ac:dyDescent="0.2">
      <c r="A11" s="4" t="s">
        <v>47</v>
      </c>
      <c r="B11" s="51" t="s">
        <v>128</v>
      </c>
      <c r="C11" s="1"/>
      <c r="D11" s="1"/>
      <c r="E11" s="61"/>
      <c r="F11" s="1"/>
      <c r="G11" s="1"/>
      <c r="H11" s="1"/>
      <c r="I11" s="11"/>
    </row>
    <row r="12" spans="1:9" x14ac:dyDescent="0.2">
      <c r="A12" s="1" t="s">
        <v>44</v>
      </c>
      <c r="B12" s="51">
        <f>C3*0.3*0.3082</f>
        <v>12019.8</v>
      </c>
      <c r="C12" s="1"/>
      <c r="D12" s="1"/>
      <c r="E12" s="61"/>
      <c r="F12" s="1"/>
      <c r="G12" s="1"/>
      <c r="H12" s="1"/>
      <c r="I12" s="11"/>
    </row>
    <row r="13" spans="1:9" x14ac:dyDescent="0.2">
      <c r="A13" s="10" t="s">
        <v>45</v>
      </c>
      <c r="B13" s="10"/>
      <c r="C13" s="1"/>
      <c r="D13" s="60">
        <v>11000</v>
      </c>
      <c r="E13" s="61"/>
      <c r="F13" s="1"/>
      <c r="G13" s="1"/>
      <c r="H13" s="1"/>
      <c r="I13" s="11"/>
    </row>
    <row r="14" spans="1:9" x14ac:dyDescent="0.2">
      <c r="A14" s="10"/>
      <c r="B14" s="10"/>
      <c r="C14" s="1"/>
      <c r="D14" s="1"/>
      <c r="E14" s="61"/>
      <c r="F14" s="1"/>
      <c r="G14" s="1"/>
      <c r="H14" s="1"/>
      <c r="I14" s="11"/>
    </row>
    <row r="15" spans="1:9" x14ac:dyDescent="0.2">
      <c r="A15" s="1"/>
      <c r="B15" s="1"/>
      <c r="C15" s="1"/>
      <c r="D15" s="1"/>
      <c r="E15" s="61"/>
      <c r="F15" s="1"/>
      <c r="G15" s="1"/>
      <c r="H15" s="1"/>
      <c r="I15" s="11"/>
    </row>
    <row r="16" spans="1:9" x14ac:dyDescent="0.2">
      <c r="A16" s="4" t="s">
        <v>48</v>
      </c>
      <c r="B16" s="4"/>
      <c r="C16" s="1"/>
      <c r="D16" s="1"/>
      <c r="E16" s="61"/>
      <c r="F16" s="1"/>
      <c r="G16" s="1"/>
      <c r="H16" s="1"/>
      <c r="I16" s="11"/>
    </row>
    <row r="17" spans="1:9" x14ac:dyDescent="0.2">
      <c r="A17" s="1" t="s">
        <v>49</v>
      </c>
      <c r="B17" s="1">
        <v>91000</v>
      </c>
      <c r="D17" s="1"/>
      <c r="E17" s="5"/>
      <c r="F17" s="1"/>
      <c r="G17" s="1"/>
      <c r="H17" s="1"/>
      <c r="I17" s="11"/>
    </row>
    <row r="18" spans="1:9" x14ac:dyDescent="0.2">
      <c r="A18" s="4" t="s">
        <v>50</v>
      </c>
      <c r="B18" s="4"/>
      <c r="C18" s="1"/>
      <c r="D18" s="1"/>
      <c r="E18" s="5"/>
      <c r="F18" s="1"/>
      <c r="G18" s="1"/>
      <c r="H18" s="1"/>
      <c r="I18" s="11"/>
    </row>
    <row r="19" spans="1:9" x14ac:dyDescent="0.2">
      <c r="A19" s="10" t="s">
        <v>51</v>
      </c>
      <c r="B19" s="10"/>
      <c r="C19" s="1"/>
      <c r="D19" s="1">
        <v>10000</v>
      </c>
      <c r="E19" s="5"/>
      <c r="F19" s="1"/>
      <c r="G19" s="7"/>
      <c r="H19" s="1"/>
      <c r="I19" s="11"/>
    </row>
    <row r="20" spans="1:9" x14ac:dyDescent="0.2">
      <c r="A20" s="10" t="s">
        <v>52</v>
      </c>
      <c r="B20" s="10"/>
      <c r="C20" s="1"/>
      <c r="D20" s="1">
        <v>3095.06</v>
      </c>
      <c r="E20" s="5"/>
      <c r="F20" s="1"/>
      <c r="G20" s="7"/>
      <c r="H20" s="1"/>
      <c r="I20" s="11"/>
    </row>
    <row r="21" spans="1:9" x14ac:dyDescent="0.2">
      <c r="A21" s="10" t="s">
        <v>53</v>
      </c>
      <c r="B21" s="10"/>
      <c r="C21" s="1"/>
      <c r="D21" s="1">
        <v>157.22</v>
      </c>
      <c r="E21" s="5"/>
      <c r="F21" s="1"/>
      <c r="G21" s="7"/>
      <c r="H21" s="1"/>
      <c r="I21" s="11"/>
    </row>
    <row r="22" spans="1:9" ht="25.5" x14ac:dyDescent="0.2">
      <c r="A22" s="29" t="s">
        <v>54</v>
      </c>
      <c r="B22" s="29"/>
      <c r="C22" s="1"/>
      <c r="D22" s="1">
        <v>0</v>
      </c>
      <c r="E22" s="5"/>
      <c r="F22" s="1"/>
      <c r="G22" s="7"/>
      <c r="H22" s="1"/>
      <c r="I22" s="11"/>
    </row>
    <row r="23" spans="1:9" x14ac:dyDescent="0.2">
      <c r="A23" s="4" t="s">
        <v>55</v>
      </c>
      <c r="B23" s="4"/>
      <c r="C23" s="1"/>
      <c r="D23" s="1"/>
      <c r="E23" s="5"/>
      <c r="F23" s="1"/>
      <c r="G23" s="1"/>
      <c r="H23" s="1"/>
      <c r="I23" s="11"/>
    </row>
    <row r="24" spans="1:9" x14ac:dyDescent="0.2">
      <c r="A24" s="10" t="s">
        <v>56</v>
      </c>
      <c r="B24" s="10"/>
      <c r="C24" s="1"/>
      <c r="D24" s="1">
        <v>10800</v>
      </c>
      <c r="E24" s="5"/>
      <c r="F24" s="1"/>
      <c r="G24" s="1"/>
      <c r="H24" s="1"/>
      <c r="I24" s="11"/>
    </row>
    <row r="25" spans="1:9" x14ac:dyDescent="0.2">
      <c r="A25" s="4" t="s">
        <v>57</v>
      </c>
      <c r="B25" s="4"/>
      <c r="C25" s="1"/>
      <c r="D25" s="1"/>
      <c r="E25" s="5"/>
      <c r="F25" s="1"/>
      <c r="G25" s="1"/>
      <c r="H25" s="1"/>
      <c r="I25" s="11"/>
    </row>
    <row r="26" spans="1:9" x14ac:dyDescent="0.2">
      <c r="A26" s="10" t="s">
        <v>56</v>
      </c>
      <c r="B26" s="10"/>
      <c r="C26" s="1"/>
      <c r="D26" s="1">
        <v>2400</v>
      </c>
      <c r="E26" s="5"/>
      <c r="F26" s="1"/>
      <c r="G26" s="1"/>
      <c r="H26" s="1"/>
      <c r="I26" s="11"/>
    </row>
    <row r="27" spans="1:9" x14ac:dyDescent="0.2">
      <c r="A27" s="10" t="s">
        <v>121</v>
      </c>
      <c r="B27" s="10"/>
      <c r="C27" s="1"/>
      <c r="D27" s="60">
        <v>14000</v>
      </c>
      <c r="E27" s="5"/>
      <c r="F27" s="1"/>
      <c r="G27" s="1"/>
      <c r="H27" s="1"/>
      <c r="I27" s="11"/>
    </row>
    <row r="28" spans="1:9" x14ac:dyDescent="0.2">
      <c r="A28" s="10"/>
      <c r="B28" s="10"/>
      <c r="C28" s="1"/>
      <c r="D28" s="1"/>
      <c r="E28" s="5"/>
      <c r="F28" s="1"/>
      <c r="G28" s="1"/>
      <c r="H28" s="1"/>
      <c r="I28" s="11"/>
    </row>
    <row r="29" spans="1:9" x14ac:dyDescent="0.2">
      <c r="A29" s="4" t="s">
        <v>58</v>
      </c>
      <c r="B29" s="4"/>
      <c r="C29" s="1"/>
      <c r="D29" s="1"/>
      <c r="E29" s="5"/>
      <c r="F29" s="1"/>
      <c r="G29" s="1"/>
      <c r="H29" s="1"/>
      <c r="I29" s="11"/>
    </row>
    <row r="30" spans="1:9" x14ac:dyDescent="0.2">
      <c r="A30" s="10" t="s">
        <v>56</v>
      </c>
      <c r="B30" s="10"/>
      <c r="C30" s="1"/>
      <c r="D30" s="1">
        <v>2160</v>
      </c>
      <c r="E30" s="5"/>
      <c r="F30" s="1"/>
      <c r="G30" s="1"/>
      <c r="H30" s="1"/>
      <c r="I30" s="11"/>
    </row>
    <row r="31" spans="1:9" x14ac:dyDescent="0.2">
      <c r="A31" s="10" t="s">
        <v>59</v>
      </c>
      <c r="B31" s="10"/>
      <c r="C31" s="1"/>
      <c r="D31" s="60">
        <v>16500</v>
      </c>
      <c r="E31" s="5"/>
      <c r="F31" s="1"/>
      <c r="G31" s="1"/>
      <c r="H31" s="1"/>
      <c r="I31" s="11"/>
    </row>
    <row r="32" spans="1:9" x14ac:dyDescent="0.2">
      <c r="A32" s="1"/>
      <c r="B32" s="1"/>
      <c r="C32" s="1"/>
      <c r="D32" s="1"/>
      <c r="E32" s="5"/>
      <c r="F32" s="1"/>
      <c r="G32" s="1"/>
      <c r="H32" s="1"/>
      <c r="I32" s="11"/>
    </row>
    <row r="33" spans="1:9" x14ac:dyDescent="0.2">
      <c r="A33" s="4" t="s">
        <v>60</v>
      </c>
      <c r="B33" s="4"/>
      <c r="C33" s="1"/>
      <c r="D33" s="1"/>
      <c r="E33" s="5"/>
      <c r="F33" s="1"/>
      <c r="G33" s="1"/>
      <c r="H33" s="1"/>
      <c r="I33" s="11"/>
    </row>
    <row r="34" spans="1:9" x14ac:dyDescent="0.2">
      <c r="A34" s="10" t="s">
        <v>56</v>
      </c>
      <c r="B34" s="10"/>
      <c r="C34" s="1"/>
      <c r="D34" s="1">
        <v>2160</v>
      </c>
      <c r="E34" s="5"/>
      <c r="F34" s="1"/>
      <c r="G34" s="1"/>
      <c r="H34" s="1"/>
      <c r="I34" s="11"/>
    </row>
    <row r="35" spans="1:9" x14ac:dyDescent="0.2">
      <c r="A35" s="10" t="s">
        <v>61</v>
      </c>
      <c r="B35" s="10"/>
      <c r="C35" s="1"/>
      <c r="D35" s="1">
        <v>0</v>
      </c>
      <c r="E35" s="5"/>
      <c r="F35" s="1"/>
      <c r="G35" s="1"/>
      <c r="H35" s="1"/>
      <c r="I35" s="11"/>
    </row>
    <row r="36" spans="1:9" x14ac:dyDescent="0.2">
      <c r="A36" s="10"/>
      <c r="B36" s="10"/>
      <c r="C36" s="1"/>
      <c r="D36" s="1"/>
      <c r="E36" s="5"/>
      <c r="F36" s="1"/>
      <c r="G36" s="1"/>
      <c r="H36" s="1"/>
      <c r="I36" s="11"/>
    </row>
    <row r="37" spans="1:9" x14ac:dyDescent="0.2">
      <c r="A37" s="4" t="s">
        <v>62</v>
      </c>
      <c r="B37" s="10"/>
      <c r="C37" s="1"/>
      <c r="D37" s="1"/>
      <c r="E37" s="5"/>
      <c r="F37" s="1"/>
      <c r="G37" s="1"/>
      <c r="H37" s="1"/>
      <c r="I37" s="11"/>
    </row>
    <row r="38" spans="1:9" x14ac:dyDescent="0.2">
      <c r="A38" s="1" t="s">
        <v>123</v>
      </c>
      <c r="B38" s="10"/>
      <c r="C38" s="1"/>
      <c r="D38" s="1">
        <v>3500</v>
      </c>
      <c r="E38" s="5"/>
      <c r="F38" s="1"/>
      <c r="G38" s="1"/>
      <c r="H38" s="1"/>
      <c r="I38" s="11"/>
    </row>
    <row r="39" spans="1:9" x14ac:dyDescent="0.2">
      <c r="A39" s="10" t="s">
        <v>63</v>
      </c>
      <c r="B39" s="10"/>
      <c r="C39" s="1"/>
      <c r="D39" s="1">
        <v>1000</v>
      </c>
      <c r="E39" s="5"/>
      <c r="F39" s="1"/>
      <c r="G39" s="1"/>
      <c r="H39" s="1"/>
      <c r="I39" s="11"/>
    </row>
    <row r="40" spans="1:9" x14ac:dyDescent="0.2">
      <c r="A40" s="10" t="s">
        <v>64</v>
      </c>
      <c r="B40" s="10"/>
      <c r="C40" s="56"/>
      <c r="D40" s="1">
        <v>1000</v>
      </c>
      <c r="E40" s="5"/>
      <c r="F40" s="1"/>
      <c r="G40" s="1"/>
      <c r="H40" s="1"/>
      <c r="I40" s="11"/>
    </row>
    <row r="41" spans="1:9" x14ac:dyDescent="0.2">
      <c r="A41" s="10" t="s">
        <v>65</v>
      </c>
      <c r="B41" s="10"/>
      <c r="C41" s="1"/>
      <c r="D41" s="1">
        <v>2100</v>
      </c>
      <c r="E41" s="5"/>
      <c r="F41" s="1"/>
      <c r="G41" s="1"/>
      <c r="H41" s="1"/>
      <c r="I41" s="11"/>
    </row>
    <row r="42" spans="1:9" x14ac:dyDescent="0.2">
      <c r="A42" s="10" t="s">
        <v>120</v>
      </c>
      <c r="B42" s="10"/>
      <c r="C42" s="1"/>
      <c r="D42" s="1">
        <v>7000</v>
      </c>
      <c r="E42" s="5"/>
      <c r="F42" s="1"/>
      <c r="G42" s="1"/>
      <c r="H42" s="1"/>
      <c r="I42" s="11"/>
    </row>
    <row r="43" spans="1:9" x14ac:dyDescent="0.2">
      <c r="A43" s="10" t="s">
        <v>119</v>
      </c>
      <c r="B43" s="10"/>
      <c r="C43" s="1"/>
      <c r="D43" s="1">
        <v>1500</v>
      </c>
      <c r="E43" s="5"/>
      <c r="F43" s="1"/>
      <c r="G43" s="1"/>
      <c r="H43" s="1"/>
      <c r="I43" s="11"/>
    </row>
    <row r="44" spans="1:9" x14ac:dyDescent="0.2">
      <c r="A44" s="59" t="s">
        <v>66</v>
      </c>
      <c r="B44" s="59"/>
      <c r="C44" s="60"/>
      <c r="D44" s="60">
        <v>1000</v>
      </c>
      <c r="E44" s="5"/>
      <c r="F44" s="1"/>
      <c r="G44" s="1"/>
      <c r="H44" s="1"/>
      <c r="I44" s="11"/>
    </row>
    <row r="45" spans="1:9" x14ac:dyDescent="0.2">
      <c r="A45" s="10" t="s">
        <v>67</v>
      </c>
      <c r="B45" s="10"/>
      <c r="C45" s="1"/>
      <c r="D45" s="1">
        <v>500</v>
      </c>
      <c r="E45" s="5"/>
      <c r="F45" s="1"/>
      <c r="G45" s="1"/>
      <c r="H45" s="1"/>
      <c r="I45" s="11"/>
    </row>
    <row r="46" spans="1:9" x14ac:dyDescent="0.2">
      <c r="A46" s="59" t="s">
        <v>118</v>
      </c>
      <c r="B46" s="59"/>
      <c r="C46" s="60"/>
      <c r="D46" s="60">
        <v>900</v>
      </c>
      <c r="E46" s="5"/>
      <c r="F46" s="1"/>
      <c r="G46" s="1"/>
      <c r="H46" s="1"/>
      <c r="I46" s="11"/>
    </row>
    <row r="47" spans="1:9" x14ac:dyDescent="0.2">
      <c r="A47" s="10"/>
      <c r="B47" s="10"/>
      <c r="C47" s="1"/>
      <c r="D47" s="1"/>
      <c r="E47" s="5"/>
      <c r="F47" s="1"/>
      <c r="G47" s="1"/>
      <c r="H47" s="1"/>
      <c r="I47" s="11"/>
    </row>
    <row r="48" spans="1:9" x14ac:dyDescent="0.2">
      <c r="A48" s="4" t="s">
        <v>68</v>
      </c>
      <c r="B48" s="10"/>
      <c r="C48" s="1"/>
      <c r="D48" s="1"/>
      <c r="E48" s="5"/>
      <c r="F48" s="1"/>
      <c r="G48" s="1"/>
      <c r="H48" s="1"/>
      <c r="I48" s="1"/>
    </row>
    <row r="49" spans="1:9" x14ac:dyDescent="0.2">
      <c r="A49" s="10"/>
      <c r="B49" s="10"/>
      <c r="C49" s="1"/>
      <c r="D49" s="1"/>
      <c r="E49" s="5"/>
      <c r="F49" s="1"/>
      <c r="G49" s="1"/>
      <c r="H49" s="1"/>
      <c r="I49" s="1"/>
    </row>
    <row r="50" spans="1:9" x14ac:dyDescent="0.2">
      <c r="A50" s="59" t="s">
        <v>69</v>
      </c>
      <c r="B50" s="59"/>
      <c r="C50" s="60"/>
      <c r="D50" s="60">
        <v>2000</v>
      </c>
      <c r="E50" s="5"/>
      <c r="F50" s="1"/>
      <c r="G50" s="1"/>
      <c r="H50" s="1"/>
      <c r="I50" s="1"/>
    </row>
    <row r="51" spans="1:9" x14ac:dyDescent="0.2">
      <c r="A51" s="59" t="s">
        <v>70</v>
      </c>
      <c r="B51" s="59"/>
      <c r="C51" s="60"/>
      <c r="D51" s="60">
        <v>3300</v>
      </c>
      <c r="E51" s="5"/>
      <c r="F51" s="1"/>
      <c r="G51" s="1"/>
      <c r="H51" s="1"/>
      <c r="I51" s="1"/>
    </row>
    <row r="52" spans="1:9" x14ac:dyDescent="0.2">
      <c r="A52" s="59" t="s">
        <v>122</v>
      </c>
      <c r="B52" s="59"/>
      <c r="C52" s="60"/>
      <c r="D52" s="60">
        <v>4000</v>
      </c>
      <c r="E52" s="5"/>
      <c r="F52" s="1"/>
      <c r="G52" s="1"/>
      <c r="H52" s="1"/>
      <c r="I52" s="1"/>
    </row>
    <row r="53" spans="1:9" x14ac:dyDescent="0.2">
      <c r="A53" s="59" t="s">
        <v>71</v>
      </c>
      <c r="B53" s="59"/>
      <c r="C53" s="60"/>
      <c r="D53" s="60">
        <v>3000</v>
      </c>
      <c r="E53" s="5"/>
      <c r="F53" s="1"/>
      <c r="G53" s="1"/>
      <c r="H53" s="1"/>
      <c r="I53" s="1"/>
    </row>
    <row r="54" spans="1:9" x14ac:dyDescent="0.2">
      <c r="A54" s="59" t="s">
        <v>72</v>
      </c>
      <c r="B54" s="59"/>
      <c r="C54" s="60"/>
      <c r="D54" s="60">
        <v>1500</v>
      </c>
      <c r="E54" s="5"/>
      <c r="F54" s="1"/>
      <c r="G54" s="1"/>
      <c r="H54" s="1"/>
      <c r="I54" s="1"/>
    </row>
    <row r="55" spans="1:9" x14ac:dyDescent="0.2">
      <c r="A55" s="59" t="s">
        <v>73</v>
      </c>
      <c r="B55" s="59"/>
      <c r="C55" s="60"/>
      <c r="D55" s="60">
        <v>350</v>
      </c>
      <c r="E55" s="5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5"/>
      <c r="F56" s="1"/>
      <c r="G56" s="1"/>
      <c r="H56" s="1"/>
      <c r="I56" s="1"/>
    </row>
    <row r="57" spans="1:9" s="14" customFormat="1" x14ac:dyDescent="0.2">
      <c r="A57" s="12" t="s">
        <v>74</v>
      </c>
      <c r="B57" s="12"/>
      <c r="C57" s="12">
        <f>SUM(C3:C56)</f>
        <v>130000</v>
      </c>
      <c r="D57" s="12">
        <f>SUM(D6:D56)</f>
        <v>129922.28</v>
      </c>
      <c r="E57" s="13"/>
      <c r="F57" s="12"/>
      <c r="G57" s="12"/>
      <c r="H57" s="12"/>
      <c r="I57" s="12"/>
    </row>
    <row r="58" spans="1:9" x14ac:dyDescent="0.2">
      <c r="A58" s="8" t="s">
        <v>75</v>
      </c>
      <c r="B58" s="8"/>
      <c r="C58" s="1">
        <v>0</v>
      </c>
      <c r="D58" s="16"/>
      <c r="E58" s="5"/>
      <c r="F58" s="1"/>
      <c r="G58" s="1"/>
      <c r="H58" s="1"/>
      <c r="I58" s="1"/>
    </row>
    <row r="59" spans="1:9" x14ac:dyDescent="0.2">
      <c r="A59" s="8" t="s">
        <v>76</v>
      </c>
      <c r="B59" s="8"/>
      <c r="C59" s="16"/>
      <c r="D59" s="1">
        <f>C57-D57</f>
        <v>77.720000000001164</v>
      </c>
      <c r="E59" s="15"/>
      <c r="F59" s="1"/>
      <c r="G59" s="1"/>
      <c r="H59" s="1"/>
      <c r="I59" s="1"/>
    </row>
    <row r="60" spans="1:9" x14ac:dyDescent="0.2">
      <c r="A60" s="8"/>
      <c r="B60" s="8"/>
      <c r="C60" s="12">
        <f>SUM(C57+C58)</f>
        <v>130000</v>
      </c>
      <c r="D60" s="12">
        <f>SUM(D57+D59)</f>
        <v>130000</v>
      </c>
      <c r="E60" s="15"/>
      <c r="F60" s="1"/>
      <c r="G60" s="1"/>
      <c r="H60" s="1"/>
      <c r="I60" s="1"/>
    </row>
    <row r="61" spans="1:9" s="9" customFormat="1" x14ac:dyDescent="0.2">
      <c r="A61" s="17"/>
      <c r="B61" s="17"/>
      <c r="C61" s="18"/>
      <c r="D61" s="20"/>
      <c r="E61" s="19"/>
      <c r="F61" s="20"/>
      <c r="G61" s="20"/>
      <c r="H61" s="20"/>
      <c r="I61" s="20"/>
    </row>
    <row r="62" spans="1:9" x14ac:dyDescent="0.2">
      <c r="A62" s="4" t="s">
        <v>126</v>
      </c>
      <c r="B62" s="4"/>
      <c r="C62" s="1">
        <v>0</v>
      </c>
      <c r="D62" s="21"/>
      <c r="E62" s="19"/>
      <c r="F62" s="9"/>
      <c r="G62" s="9"/>
      <c r="H62" s="9"/>
      <c r="I62" s="9"/>
    </row>
    <row r="65" spans="1:6" x14ac:dyDescent="0.2">
      <c r="B65" s="56"/>
    </row>
    <row r="66" spans="1:6" x14ac:dyDescent="0.2">
      <c r="A66" s="55"/>
      <c r="B66" s="55"/>
      <c r="C66" s="56"/>
      <c r="D66" s="56"/>
      <c r="E66" s="19"/>
      <c r="F66" s="56"/>
    </row>
    <row r="67" spans="1:6" x14ac:dyDescent="0.2">
      <c r="A67" s="56"/>
      <c r="B67" s="56"/>
      <c r="C67" s="56"/>
      <c r="D67" s="56"/>
      <c r="E67" s="19"/>
      <c r="F67" s="56"/>
    </row>
    <row r="68" spans="1:6" x14ac:dyDescent="0.2">
      <c r="A68" s="56"/>
      <c r="B68" s="56"/>
      <c r="C68" s="56"/>
      <c r="D68" s="56"/>
      <c r="E68" s="19"/>
      <c r="F68" s="56"/>
    </row>
    <row r="69" spans="1:6" x14ac:dyDescent="0.2">
      <c r="A69" s="56"/>
      <c r="B69" s="56"/>
      <c r="C69" s="56"/>
      <c r="D69" s="56"/>
      <c r="E69" s="19"/>
      <c r="F69" s="56"/>
    </row>
    <row r="70" spans="1:6" x14ac:dyDescent="0.2">
      <c r="A70" s="56"/>
      <c r="B70" s="56"/>
      <c r="C70" s="56"/>
      <c r="D70" s="56"/>
      <c r="E70" s="19"/>
      <c r="F70" s="56"/>
    </row>
  </sheetData>
  <mergeCells count="2">
    <mergeCell ref="E1:E16"/>
    <mergeCell ref="A10:D10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63" fitToHeight="4" orientation="portrait" cellComments="asDisplayed" r:id="rId1"/>
  <headerFooter alignWithMargins="0">
    <oddHeader>&amp;CBezeichnung der Hochschülerinnen- und Hochschülerschaft</oddHeader>
    <oddFooter xml:space="preserve">&amp;LBeispielfall Überleitung JVA gem. § 11 Abs. 6 HS-WV&amp;R&amp;D &amp;T </oddFooter>
  </headerFooter>
  <rowBreaks count="2" manualBreakCount="2">
    <brk id="15" max="16383" man="1"/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zoomScale="90" zoomScaleNormal="90" zoomScaleSheetLayoutView="100" zoomScalePageLayoutView="90" workbookViewId="0">
      <pane ySplit="1" topLeftCell="A2" activePane="bottomLeft" state="frozen"/>
      <selection pane="bottomLeft" activeCell="A47" sqref="A47"/>
    </sheetView>
  </sheetViews>
  <sheetFormatPr baseColWidth="10" defaultColWidth="11.42578125" defaultRowHeight="12.75" x14ac:dyDescent="0.2"/>
  <cols>
    <col min="1" max="1" width="73" style="23" customWidth="1"/>
    <col min="2" max="2" width="19.85546875" style="23" customWidth="1"/>
    <col min="3" max="3" width="20.7109375" style="23" bestFit="1" customWidth="1"/>
    <col min="4" max="4" width="32.85546875" style="23" bestFit="1" customWidth="1"/>
    <col min="5" max="6" width="12.7109375" style="23" customWidth="1"/>
    <col min="7" max="16384" width="11.42578125" style="23"/>
  </cols>
  <sheetData>
    <row r="1" spans="1:6" ht="25.5" x14ac:dyDescent="0.2">
      <c r="A1" s="65"/>
      <c r="B1" s="65"/>
      <c r="C1" s="58"/>
      <c r="E1" s="43" t="s">
        <v>77</v>
      </c>
      <c r="F1" s="43" t="s">
        <v>78</v>
      </c>
    </row>
    <row r="2" spans="1:6" x14ac:dyDescent="0.2">
      <c r="A2" s="27" t="s">
        <v>79</v>
      </c>
      <c r="B2" s="24"/>
      <c r="C2" s="31"/>
      <c r="E2" s="32"/>
      <c r="F2" s="32"/>
    </row>
    <row r="3" spans="1:6" x14ac:dyDescent="0.2">
      <c r="A3" s="25" t="s">
        <v>80</v>
      </c>
      <c r="B3" s="22">
        <f>JVA_referatsbezogen!C3</f>
        <v>130000</v>
      </c>
      <c r="C3" s="35"/>
      <c r="E3" s="33">
        <f>B3</f>
        <v>130000</v>
      </c>
      <c r="F3" s="31"/>
    </row>
    <row r="4" spans="1:6" x14ac:dyDescent="0.2">
      <c r="A4" s="25" t="s">
        <v>81</v>
      </c>
      <c r="B4" s="22">
        <v>0</v>
      </c>
      <c r="C4" s="35"/>
      <c r="E4" s="33">
        <f t="shared" ref="E4:E7" si="0">B4</f>
        <v>0</v>
      </c>
      <c r="F4" s="31"/>
    </row>
    <row r="5" spans="1:6" x14ac:dyDescent="0.2">
      <c r="A5" s="25" t="s">
        <v>82</v>
      </c>
      <c r="B5" s="22">
        <v>0</v>
      </c>
      <c r="C5" s="35"/>
      <c r="E5" s="33">
        <f t="shared" si="0"/>
        <v>0</v>
      </c>
      <c r="F5" s="31"/>
    </row>
    <row r="6" spans="1:6" x14ac:dyDescent="0.2">
      <c r="A6" s="25" t="s">
        <v>83</v>
      </c>
      <c r="B6" s="22">
        <v>0</v>
      </c>
      <c r="C6" s="35"/>
      <c r="E6" s="33">
        <f t="shared" si="0"/>
        <v>0</v>
      </c>
      <c r="F6" s="31"/>
    </row>
    <row r="7" spans="1:6" x14ac:dyDescent="0.2">
      <c r="A7" s="25" t="s">
        <v>84</v>
      </c>
      <c r="B7" s="22">
        <f>JVA_referatsbezogen!C53</f>
        <v>0</v>
      </c>
      <c r="C7" s="35"/>
      <c r="E7" s="33">
        <f t="shared" si="0"/>
        <v>0</v>
      </c>
      <c r="F7" s="31"/>
    </row>
    <row r="8" spans="1:6" x14ac:dyDescent="0.2">
      <c r="A8" s="37" t="s">
        <v>85</v>
      </c>
      <c r="B8" s="38">
        <f>SUM(B3:B7)</f>
        <v>130000</v>
      </c>
      <c r="C8" s="34"/>
      <c r="E8" s="31"/>
      <c r="F8" s="31"/>
    </row>
    <row r="9" spans="1:6" x14ac:dyDescent="0.2">
      <c r="A9" s="27"/>
      <c r="B9" s="22"/>
      <c r="C9" s="35"/>
      <c r="E9" s="31"/>
      <c r="F9" s="31"/>
    </row>
    <row r="10" spans="1:6" ht="25.5" x14ac:dyDescent="0.2">
      <c r="A10" s="27" t="s">
        <v>86</v>
      </c>
      <c r="B10" s="22"/>
      <c r="C10" s="35"/>
      <c r="E10" s="31"/>
      <c r="F10" s="31"/>
    </row>
    <row r="11" spans="1:6" x14ac:dyDescent="0.2">
      <c r="A11" s="25" t="s">
        <v>87</v>
      </c>
      <c r="B11" s="22"/>
      <c r="C11" s="35"/>
      <c r="E11" s="31"/>
      <c r="F11" s="31"/>
    </row>
    <row r="12" spans="1:6" x14ac:dyDescent="0.2">
      <c r="A12" s="26" t="s">
        <v>88</v>
      </c>
      <c r="B12" s="1">
        <v>10000</v>
      </c>
      <c r="C12" s="35"/>
      <c r="E12" s="31"/>
      <c r="F12" s="33">
        <f>B12</f>
        <v>10000</v>
      </c>
    </row>
    <row r="13" spans="1:6" ht="25.5" x14ac:dyDescent="0.2">
      <c r="A13" s="26" t="s">
        <v>89</v>
      </c>
      <c r="B13" s="1">
        <v>3095.06</v>
      </c>
      <c r="C13" s="35"/>
      <c r="E13" s="31"/>
      <c r="F13" s="33">
        <f t="shared" ref="F13:F19" si="1">B13</f>
        <v>3095.06</v>
      </c>
    </row>
    <row r="14" spans="1:6" ht="25.5" x14ac:dyDescent="0.2">
      <c r="A14" s="26" t="s">
        <v>90</v>
      </c>
      <c r="B14" s="1">
        <v>157.22</v>
      </c>
      <c r="C14" s="35"/>
      <c r="E14" s="31"/>
      <c r="F14" s="33">
        <f t="shared" si="1"/>
        <v>157.22</v>
      </c>
    </row>
    <row r="15" spans="1:6" x14ac:dyDescent="0.2">
      <c r="A15" s="26" t="s">
        <v>91</v>
      </c>
      <c r="B15" s="22">
        <v>0</v>
      </c>
      <c r="C15" s="35"/>
      <c r="E15" s="31"/>
      <c r="F15" s="33">
        <f t="shared" si="1"/>
        <v>0</v>
      </c>
    </row>
    <row r="16" spans="1:6" x14ac:dyDescent="0.2">
      <c r="A16" s="28" t="s">
        <v>92</v>
      </c>
      <c r="B16" s="30">
        <v>0</v>
      </c>
      <c r="C16" s="36"/>
      <c r="E16" s="31"/>
      <c r="F16" s="49">
        <f t="shared" si="1"/>
        <v>0</v>
      </c>
    </row>
    <row r="17" spans="1:6" x14ac:dyDescent="0.2">
      <c r="A17" s="25" t="s">
        <v>93</v>
      </c>
      <c r="B17" s="22">
        <f>JVA_referatsbezogen!D24+JVA_referatsbezogen!D26+JVA_referatsbezogen!D30+JVA_referatsbezogen!D34</f>
        <v>17520</v>
      </c>
      <c r="C17" s="35"/>
      <c r="E17" s="31"/>
      <c r="F17" s="33">
        <f t="shared" si="1"/>
        <v>17520</v>
      </c>
    </row>
    <row r="18" spans="1:6" x14ac:dyDescent="0.2">
      <c r="A18" s="25" t="s">
        <v>94</v>
      </c>
      <c r="B18" s="22">
        <f>JVA_referatsbezogen!D27</f>
        <v>14000</v>
      </c>
      <c r="C18" s="35"/>
      <c r="E18" s="31"/>
      <c r="F18" s="33">
        <f t="shared" si="1"/>
        <v>14000</v>
      </c>
    </row>
    <row r="19" spans="1:6" x14ac:dyDescent="0.2">
      <c r="A19" s="25" t="s">
        <v>95</v>
      </c>
      <c r="B19" s="22">
        <f>JVA_referatsbezogen!D31+JVA_referatsbezogen!D35+JVA_referatsbezogen!D9+JVA_referatsbezogen!D13</f>
        <v>52500</v>
      </c>
      <c r="C19" s="35"/>
      <c r="E19" s="31"/>
      <c r="F19" s="33">
        <f t="shared" si="1"/>
        <v>52500</v>
      </c>
    </row>
    <row r="20" spans="1:6" x14ac:dyDescent="0.2">
      <c r="A20" s="25" t="s">
        <v>96</v>
      </c>
      <c r="B20" s="22">
        <v>0</v>
      </c>
      <c r="C20" s="34"/>
      <c r="E20" s="31"/>
      <c r="F20" s="57">
        <f>B20</f>
        <v>0</v>
      </c>
    </row>
    <row r="21" spans="1:6" x14ac:dyDescent="0.2">
      <c r="A21" s="37" t="s">
        <v>97</v>
      </c>
      <c r="B21" s="38">
        <f>SUM(B12:B20)</f>
        <v>97272.28</v>
      </c>
      <c r="C21" s="34"/>
      <c r="E21" s="31"/>
      <c r="F21" s="31"/>
    </row>
    <row r="22" spans="1:6" x14ac:dyDescent="0.2">
      <c r="A22" s="27"/>
      <c r="B22" s="22"/>
      <c r="C22" s="35"/>
      <c r="E22" s="31"/>
      <c r="F22" s="31"/>
    </row>
    <row r="23" spans="1:6" x14ac:dyDescent="0.2">
      <c r="A23" s="37" t="s">
        <v>98</v>
      </c>
      <c r="B23" s="38">
        <f>B8-B21</f>
        <v>32727.72</v>
      </c>
      <c r="C23" s="34"/>
      <c r="E23" s="31"/>
      <c r="F23" s="31"/>
    </row>
    <row r="24" spans="1:6" x14ac:dyDescent="0.2">
      <c r="A24" s="27"/>
      <c r="B24" s="22"/>
      <c r="C24" s="35"/>
      <c r="E24" s="31"/>
      <c r="F24" s="31"/>
    </row>
    <row r="25" spans="1:6" x14ac:dyDescent="0.2">
      <c r="A25" s="27" t="s">
        <v>99</v>
      </c>
      <c r="B25" s="22">
        <f>JVA_referatsbezogen!C39</f>
        <v>0</v>
      </c>
      <c r="C25" s="35"/>
      <c r="E25" s="33">
        <f>B25</f>
        <v>0</v>
      </c>
      <c r="F25" s="33"/>
    </row>
    <row r="26" spans="1:6" x14ac:dyDescent="0.2">
      <c r="A26" s="27" t="s">
        <v>100</v>
      </c>
      <c r="B26" s="22">
        <f>JVA_referatsbezogen!D39+JVA_referatsbezogen!D40+JVA_referatsbezogen!D41+JVA_referatsbezogen!D42+JVA_referatsbezogen!D43+JVA_referatsbezogen!D45+JVA_referatsbezogen!D46+JVA_referatsbezogen!D38+JVA_referatsbezogen!D44</f>
        <v>18500</v>
      </c>
      <c r="C26" s="35"/>
      <c r="E26" s="31"/>
      <c r="F26" s="33">
        <f t="shared" ref="F26" si="2">B26</f>
        <v>18500</v>
      </c>
    </row>
    <row r="27" spans="1:6" x14ac:dyDescent="0.2">
      <c r="A27" s="37" t="s">
        <v>101</v>
      </c>
      <c r="B27" s="38">
        <f>B25-B26</f>
        <v>-18500</v>
      </c>
      <c r="C27" s="34"/>
      <c r="E27" s="31"/>
      <c r="F27" s="31"/>
    </row>
    <row r="28" spans="1:6" x14ac:dyDescent="0.2">
      <c r="A28" s="27"/>
      <c r="B28" s="22"/>
      <c r="C28" s="35"/>
      <c r="E28" s="31"/>
      <c r="F28" s="31"/>
    </row>
    <row r="29" spans="1:6" ht="25.5" x14ac:dyDescent="0.2">
      <c r="A29" s="27" t="s">
        <v>102</v>
      </c>
      <c r="B29" s="22">
        <v>0</v>
      </c>
      <c r="C29" s="35"/>
      <c r="E29" s="33">
        <f>B29</f>
        <v>0</v>
      </c>
      <c r="F29" s="33"/>
    </row>
    <row r="30" spans="1:6" ht="25.5" x14ac:dyDescent="0.2">
      <c r="A30" s="27" t="s">
        <v>103</v>
      </c>
      <c r="B30" s="22">
        <f>JVA_referatsbezogen!D50+JVA_referatsbezogen!D51+JVA_referatsbezogen!D53+JVA_referatsbezogen!D54+JVA_referatsbezogen!D52</f>
        <v>13800</v>
      </c>
      <c r="C30" s="35"/>
      <c r="E30" s="31"/>
      <c r="F30" s="33">
        <f t="shared" ref="F30" si="3">B30</f>
        <v>13800</v>
      </c>
    </row>
    <row r="31" spans="1:6" ht="25.5" x14ac:dyDescent="0.2">
      <c r="A31" s="37" t="s">
        <v>104</v>
      </c>
      <c r="B31" s="38">
        <f>B29-B30</f>
        <v>-13800</v>
      </c>
      <c r="C31" s="34"/>
      <c r="E31" s="31"/>
      <c r="F31" s="31"/>
    </row>
    <row r="32" spans="1:6" x14ac:dyDescent="0.2">
      <c r="A32" s="27"/>
      <c r="B32" s="22"/>
      <c r="C32" s="35"/>
      <c r="E32" s="31"/>
      <c r="F32" s="31"/>
    </row>
    <row r="33" spans="1:6" x14ac:dyDescent="0.2">
      <c r="A33" s="27" t="s">
        <v>105</v>
      </c>
      <c r="B33" s="22">
        <v>0</v>
      </c>
      <c r="C33" s="35"/>
      <c r="E33" s="33">
        <f>B33</f>
        <v>0</v>
      </c>
      <c r="F33" s="33"/>
    </row>
    <row r="34" spans="1:6" x14ac:dyDescent="0.2">
      <c r="A34" s="27" t="s">
        <v>106</v>
      </c>
      <c r="B34" s="22">
        <f>JVA_referatsbezogen!D55</f>
        <v>350</v>
      </c>
      <c r="C34" s="35"/>
      <c r="E34" s="31"/>
      <c r="F34" s="33">
        <f t="shared" ref="F34" si="4">B34</f>
        <v>350</v>
      </c>
    </row>
    <row r="35" spans="1:6" x14ac:dyDescent="0.2">
      <c r="A35" s="37" t="s">
        <v>107</v>
      </c>
      <c r="B35" s="38">
        <f>B33-B34</f>
        <v>-350</v>
      </c>
      <c r="C35" s="34"/>
      <c r="E35" s="31"/>
      <c r="F35" s="31"/>
    </row>
    <row r="36" spans="1:6" x14ac:dyDescent="0.2">
      <c r="A36" s="27"/>
      <c r="B36" s="22"/>
      <c r="C36" s="35"/>
      <c r="E36" s="31"/>
      <c r="F36" s="31"/>
    </row>
    <row r="37" spans="1:6" x14ac:dyDescent="0.2">
      <c r="A37" s="27" t="s">
        <v>108</v>
      </c>
      <c r="B37" s="22">
        <v>0</v>
      </c>
      <c r="C37" s="35"/>
      <c r="E37" s="31"/>
      <c r="F37" s="33">
        <f t="shared" ref="F37" si="5">B37</f>
        <v>0</v>
      </c>
    </row>
    <row r="38" spans="1:6" ht="25.5" x14ac:dyDescent="0.2">
      <c r="A38" s="37" t="s">
        <v>109</v>
      </c>
      <c r="B38" s="38">
        <f>B23+B27+B31+B35-B37</f>
        <v>77.720000000001164</v>
      </c>
      <c r="C38" s="34"/>
    </row>
    <row r="39" spans="1:6" x14ac:dyDescent="0.2">
      <c r="A39" s="27"/>
      <c r="B39" s="22"/>
      <c r="C39" s="35"/>
    </row>
    <row r="40" spans="1:6" x14ac:dyDescent="0.2">
      <c r="A40" s="27" t="s">
        <v>110</v>
      </c>
      <c r="B40" s="22">
        <f>JVA_referatsbezogen!D59</f>
        <v>77.720000000001164</v>
      </c>
      <c r="C40" s="35"/>
    </row>
    <row r="41" spans="1:6" x14ac:dyDescent="0.2">
      <c r="A41" s="27" t="s">
        <v>111</v>
      </c>
      <c r="B41" s="22">
        <f>JVA_referatsbezogen!C58</f>
        <v>0</v>
      </c>
      <c r="C41" s="35"/>
    </row>
    <row r="42" spans="1:6" x14ac:dyDescent="0.2">
      <c r="A42" s="37" t="s">
        <v>112</v>
      </c>
      <c r="B42" s="38">
        <f>B38-B40+B41</f>
        <v>0</v>
      </c>
      <c r="C42" s="34"/>
    </row>
    <row r="43" spans="1:6" x14ac:dyDescent="0.2">
      <c r="B43" s="39">
        <f>B20</f>
        <v>0</v>
      </c>
      <c r="C43" s="40" t="s">
        <v>113</v>
      </c>
      <c r="E43" s="42">
        <f>SUM(E3:E37)</f>
        <v>130000</v>
      </c>
      <c r="F43" s="42">
        <f>SUM(F3:F37)</f>
        <v>129922.28</v>
      </c>
    </row>
    <row r="44" spans="1:6" x14ac:dyDescent="0.2">
      <c r="B44" s="41">
        <v>0</v>
      </c>
      <c r="C44" s="40" t="s">
        <v>114</v>
      </c>
    </row>
    <row r="45" spans="1:6" s="48" customFormat="1" ht="25.5" x14ac:dyDescent="0.2">
      <c r="A45" s="44" t="s">
        <v>115</v>
      </c>
      <c r="B45" s="45">
        <f>SUM(B42:B44)</f>
        <v>0</v>
      </c>
      <c r="C45" s="46" t="s">
        <v>116</v>
      </c>
      <c r="D45" s="47" t="s">
        <v>117</v>
      </c>
      <c r="E45" s="45">
        <f>E43-JVA_referatsbezogen!C57</f>
        <v>0</v>
      </c>
      <c r="F45" s="45">
        <f>F43-JVA_referatsbezogen!D57</f>
        <v>0</v>
      </c>
    </row>
    <row r="47" spans="1:6" x14ac:dyDescent="0.2">
      <c r="A47" s="4" t="s">
        <v>126</v>
      </c>
      <c r="B47" s="4"/>
      <c r="C47" s="1">
        <v>0</v>
      </c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69" orientation="landscape" cellComments="asDisplayed" r:id="rId1"/>
  <headerFooter alignWithMargins="0">
    <oddHeader>&amp;CBezeichnung der Hochschülerinnen- und Hochschülerschaft</oddHeader>
    <oddFooter xml:space="preserve">&amp;LBeispielfall Überleitung JVA gem. § 11 Abs. 6 HS-WV&amp;R&amp;D &amp;T </oddFooter>
  </headerFooter>
  <rowBreaks count="2" manualBreakCount="2">
    <brk id="16" max="16383" man="1"/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Kurzbeschreibung</vt:lpstr>
      <vt:lpstr>JVA_referatsbezogen</vt:lpstr>
      <vt:lpstr>JVA_Gebarungserfolgsrechnung</vt:lpstr>
      <vt:lpstr>JVA_referatsbezogen!Drucktitel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Riegler, Christian</dc:creator>
  <cp:keywords/>
  <dc:description/>
  <cp:lastModifiedBy>Selen Özdemir</cp:lastModifiedBy>
  <cp:revision/>
  <cp:lastPrinted>2020-06-05T18:38:10Z</cp:lastPrinted>
  <dcterms:created xsi:type="dcterms:W3CDTF">2006-06-20T09:20:10Z</dcterms:created>
  <dcterms:modified xsi:type="dcterms:W3CDTF">2021-05-10T18:44:18Z</dcterms:modified>
  <cp:category/>
  <cp:contentStatus/>
</cp:coreProperties>
</file>